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mc:AlternateContent xmlns:mc="http://schemas.openxmlformats.org/markup-compatibility/2006">
    <mc:Choice Requires="x15">
      <x15ac:absPath xmlns:x15ac="http://schemas.microsoft.com/office/spreadsheetml/2010/11/ac" url="C:\Users\PC2022_029\Desktop\"/>
    </mc:Choice>
  </mc:AlternateContent>
  <xr:revisionPtr revIDLastSave="0" documentId="13_ncr:1_{ED6881C3-3DD6-4634-AF13-6669AB13A4E5}" xr6:coauthVersionLast="47" xr6:coauthVersionMax="47" xr10:uidLastSave="{00000000-0000-0000-0000-000000000000}"/>
  <workbookProtection workbookAlgorithmName="SHA-512" workbookHashValue="wqtWXZ3oUOBWzIZLD4cBLgQsERgysSCCkqHmeJbx1lylSw/4JVo1rwu8eDobY6OKmIxvOfy0VSWKNwPwVlbjBg==" workbookSaltValue="yhtRMV+ucWChZZiFWR6cRw==" workbookSpinCount="100000" lockStructure="1"/>
  <bookViews>
    <workbookView xWindow="-120" yWindow="-120" windowWidth="19440" windowHeight="1500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<sst xmlns="http://schemas.openxmlformats.org/spreadsheetml/2006/main" count="236" uniqueCount="121">
  <si>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</si>
  <si>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</si>
  <si>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</si>
  <si>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</si>
  <si>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</si>
  <si>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</si>
  <si>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</si>
  <si>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</si>
  <si>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</si>
  <si>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</si>
  <si>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</si>
  <si>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</si>
  <si>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</si>
  <si>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</si>
  <si>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</si>
  <si>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</si>
  <si>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</si>
  <si>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</si>
  <si>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</si>
  <si>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</si>
  <si>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</si>
  <si>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</si>
  <si>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</si>
  <si>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</si>
  <si>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</si>
  <si>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</si>
  <si>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</si>
  <si>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</si>
  <si>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</si>
  <si>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</si>
  <si>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</si>
  <si>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</si>
  <si>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</si>
  <si>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</si>
  <si>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</si>
  <si>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</si>
  <si>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</si>
  <si>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</si>
  <si>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</si>
  <si>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</si>
  <si>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</si>
  <si>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</si>
  <si>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</si>
  <si>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</si>
  <si>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</si>
  <si>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</si>
  <si>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</si>
  <si>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</si>
  <si>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</si>
  <si>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</si>
  <si>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</si>
  <si>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</si>
  <si>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</si>
  <si>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</si>
  <si>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</si>
  <si>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</si>
  <si>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</si>
  <si>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</si>
  <si>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</si>
  <si>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</si>
  <si>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</si>
  <si>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</si>
  <si>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</si>
  <si>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</si>
  <si>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</si>
  <si>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</si>
  <si>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</si>
  <si>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</si>
  <si>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</si>
  <si>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</si>
  <si>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</si>
  <si>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</si>
  <si>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</si>
  <si>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</si>
  <si>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</si>
  <si>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</si>
  <si>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</si>
  <si>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</si>
  <si>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</si>
  <si>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</si>
  <si>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</si>
  <si>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</si>
  <si>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</si>
  <si>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</si>
  <si>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</si>
  <si>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</si>
  <si>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</si>
  <si>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</si>
  <si>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</si>
  <si>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</si>
  <si>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</si>
  <si>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</si>
  <si>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</si>
  <si>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</si>
  <si>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</si>
  <si>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</si>
  <si>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</si>
  <si>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</si>
  <si>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洞爺湖町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</si>
  <si>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</si>
  <si>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</si>
  <si>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</si>
  <si>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</si>
  <si>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</si>
  <si>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</si>
  <si>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</si>
  <si>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</si>
  <si>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</si>
  <si>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</si>
  <si>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</si>
  <si>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</si>
  <si>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</si>
  <si>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</si>
  <si>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</si>
  <si>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</si>
  <si>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</si>
  <si>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</si>
  <si>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</si>
  <si>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平成2年度より特定環境保全下水道の整備を開始しており、管渠の法定耐用年数50年を経過していないが、老朽化の状況を正確に把握し、計画的な投資計画のもと進めていく必要がある。</t>
    <phoneticPr fontId="4"/>
  </si>
  <si>
    <t>①　収益的収支比率については、100%を大幅に下回っており、引き続き経営改善が必要である。　　　　　　　　　　　　　　　　　④　企業債残高対事業規模比率については、類似団体平均値と比較して低い数値となっており、企業債残高は今後も減少する傾向にある。　　　　　　　　　⑤　経費回収率については、類似団体平均値よりもかなり低い状況にある、経費の抑制及び適正な使用料収入の確保が必要である。　　　　　　　　　　　　　　　　　　　　　　⑥　汚水処理原価については、管渠延長に対しての住宅密度が低いため類似団体の平均値を大きく上回っている状況にある。　　　　　　　　　　　　                  　　　⑦　施設利用率については、平成28年度事業計画の変更に伴い晴天時現在処理能力を変更したことから、類似団体平均を上回っている。　　　　　　　　　　　　　　　　　　            ⑧　水洗化率については、85%を維持している状況にあり、類似団体平均値と比較しても高い数値となっている。　　
以上のことから、一部類似団体平均を大きく下回る項目が見られるため、経営の改善が必要だと思われる。　　　　　</t>
    <rPh sb="358" eb="360">
      <t>ウワマワ</t>
    </rPh>
    <rPh sb="459" eb="461">
      <t>イチブ</t>
    </rPh>
    <rPh sb="461" eb="465">
      <t>ルイジダンタイ</t>
    </rPh>
    <rPh sb="465" eb="467">
      <t>ヘイキン</t>
    </rPh>
    <rPh sb="468" eb="469">
      <t>オオ</t>
    </rPh>
    <rPh sb="471" eb="473">
      <t>シタマワ</t>
    </rPh>
    <rPh sb="474" eb="476">
      <t>コウモク</t>
    </rPh>
    <rPh sb="477" eb="478">
      <t>ミ</t>
    </rPh>
    <rPh sb="484" eb="486">
      <t>ケイエイ</t>
    </rPh>
    <rPh sb="487" eb="489">
      <t>カイゼン</t>
    </rPh>
    <rPh sb="490" eb="492">
      <t>ヒツヨウ</t>
    </rPh>
    <rPh sb="494" eb="495">
      <t>オモ</t>
    </rPh>
    <phoneticPr fontId="4"/>
  </si>
  <si>
    <t>　人口の減少等により使用料収入の増加も見込めない状況にあるなかで、将来にわたる安定的な事業の運営を図るために公営企業会計への移行を進めており、平成29年度に策定した「洞爺湖町公共下水道事業経営戦略」を基に、経営の健全化と効率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</si>
</sst>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11-4D89-AE7A-80AE1B1386B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0.13</c:v>
                </c:pt>
                <c:pt idx="2">
                  <c:v>0.36</c:v>
                </c:pt>
                <c:pt idx="3">
                  <c:v>0.39</c:v>
                </c:pt>
                <c:pt idx="4">
                  <c:v>0.1</c:v>
                </c:pt>
              </c:numCache>
            </c:numRef>
          </c:val>
          <c:smooth val="0"/>
          <c:extLst>
            <c:ext xmlns:c16="http://schemas.microsoft.com/office/drawing/2014/chart" uri="{C3380CC4-5D6E-409C-BE32-E72D297353CC}">
              <c16:uniqueId val="{00000001-A311-4D89-AE7A-80AE1B1386B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56.99</c:v>
                </c:pt>
                <c:pt idx="1">
                  <c:v>62.15</c:v>
                </c:pt>
                <c:pt idx="2">
                  <c:v>64.52</c:v>
                </c:pt>
                <c:pt idx="3">
                  <c:v>63.01</c:v>
                </c:pt>
                <c:pt idx="4">
                  <c:v>60</c:v>
                </c:pt>
              </c:numCache>
            </c:numRef>
          </c:val>
          <c:extLst>
            <c:ext xmlns:c16="http://schemas.microsoft.com/office/drawing/2014/chart" uri="{C3380CC4-5D6E-409C-BE32-E72D297353CC}">
              <c16:uniqueId val="{00000000-6ADC-47EB-BE9F-2289784B5D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43.36</c:v>
                </c:pt>
                <c:pt idx="1">
                  <c:v>42.56</c:v>
                </c:pt>
                <c:pt idx="2">
                  <c:v>42.47</c:v>
                </c:pt>
                <c:pt idx="3">
                  <c:v>42.4</c:v>
                </c:pt>
                <c:pt idx="4">
                  <c:v>42.28</c:v>
                </c:pt>
              </c:numCache>
            </c:numRef>
          </c:val>
          <c:smooth val="0"/>
          <c:extLst>
            <c:ext xmlns:c16="http://schemas.microsoft.com/office/drawing/2014/chart" uri="{C3380CC4-5D6E-409C-BE32-E72D297353CC}">
              <c16:uniqueId val="{00000001-6ADC-47EB-BE9F-2289784B5D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86.02</c:v>
                </c:pt>
                <c:pt idx="1">
                  <c:v>86</c:v>
                </c:pt>
                <c:pt idx="2">
                  <c:v>86.16</c:v>
                </c:pt>
                <c:pt idx="3">
                  <c:v>86.3</c:v>
                </c:pt>
                <c:pt idx="4">
                  <c:v>86.35</c:v>
                </c:pt>
              </c:numCache>
            </c:numRef>
          </c:val>
          <c:extLst>
            <c:ext xmlns:c16="http://schemas.microsoft.com/office/drawing/2014/chart" uri="{C3380CC4-5D6E-409C-BE32-E72D297353CC}">
              <c16:uniqueId val="{00000000-05C4-4F24-ABDF-4780DD22610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83.06</c:v>
                </c:pt>
                <c:pt idx="1">
                  <c:v>83.32</c:v>
                </c:pt>
                <c:pt idx="2">
                  <c:v>83.75</c:v>
                </c:pt>
                <c:pt idx="3">
                  <c:v>84.19</c:v>
                </c:pt>
                <c:pt idx="4">
                  <c:v>84.34</c:v>
                </c:pt>
              </c:numCache>
            </c:numRef>
          </c:val>
          <c:smooth val="0"/>
          <c:extLst>
            <c:ext xmlns:c16="http://schemas.microsoft.com/office/drawing/2014/chart" uri="{C3380CC4-5D6E-409C-BE32-E72D297353CC}">
              <c16:uniqueId val="{00000001-05C4-4F24-ABDF-4780DD22610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52.85</c:v>
                </c:pt>
                <c:pt idx="1">
                  <c:v>50.38</c:v>
                </c:pt>
                <c:pt idx="2">
                  <c:v>50.25</c:v>
                </c:pt>
                <c:pt idx="3">
                  <c:v>46.2</c:v>
                </c:pt>
                <c:pt idx="4">
                  <c:v>44.58</c:v>
                </c:pt>
              </c:numCache>
            </c:numRef>
          </c:val>
          <c:extLst>
            <c:ext xmlns:c16="http://schemas.microsoft.com/office/drawing/2014/chart" uri="{C3380CC4-5D6E-409C-BE32-E72D297353CC}">
              <c16:uniqueId val="{00000000-3CBF-4D5A-B59F-C4F4B613766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CBF-4D5A-B59F-C4F4B613766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251-4EBA-A940-1D25984586B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251-4EBA-A940-1D25984586B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DE-4587-9D54-B0CD92DE166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DE-4587-9D54-B0CD92DE166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812-4CFF-BD40-B8983741A3B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812-4CFF-BD40-B8983741A3B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85-484E-B41B-43F03434A2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85-484E-B41B-43F03434A2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1633.48</c:v>
                </c:pt>
                <c:pt idx="1">
                  <c:v>1342.58</c:v>
                </c:pt>
                <c:pt idx="2">
                  <c:v>882.22</c:v>
                </c:pt>
                <c:pt idx="3">
                  <c:v>956.33</c:v>
                </c:pt>
                <c:pt idx="4">
                  <c:v>576.28</c:v>
                </c:pt>
              </c:numCache>
            </c:numRef>
          </c:val>
          <c:extLst>
            <c:ext xmlns:c16="http://schemas.microsoft.com/office/drawing/2014/chart" uri="{C3380CC4-5D6E-409C-BE32-E72D297353CC}">
              <c16:uniqueId val="{00000000-C681-4DDA-82C1-652D9D6979B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1243.71</c:v>
                </c:pt>
                <c:pt idx="1">
                  <c:v>1194.1500000000001</c:v>
                </c:pt>
                <c:pt idx="2">
                  <c:v>1206.79</c:v>
                </c:pt>
                <c:pt idx="3">
                  <c:v>1258.43</c:v>
                </c:pt>
                <c:pt idx="4">
                  <c:v>1163.75</c:v>
                </c:pt>
              </c:numCache>
            </c:numRef>
          </c:val>
          <c:smooth val="0"/>
          <c:extLst>
            <c:ext xmlns:c16="http://schemas.microsoft.com/office/drawing/2014/chart" uri="{C3380CC4-5D6E-409C-BE32-E72D297353CC}">
              <c16:uniqueId val="{00000001-C681-4DDA-82C1-652D9D6979B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32.200000000000003</c:v>
                </c:pt>
                <c:pt idx="1">
                  <c:v>30.09</c:v>
                </c:pt>
                <c:pt idx="2">
                  <c:v>35.64</c:v>
                </c:pt>
                <c:pt idx="3">
                  <c:v>26.26</c:v>
                </c:pt>
                <c:pt idx="4">
                  <c:v>31.9</c:v>
                </c:pt>
              </c:numCache>
            </c:numRef>
          </c:val>
          <c:extLst>
            <c:ext xmlns:c16="http://schemas.microsoft.com/office/drawing/2014/chart" uri="{C3380CC4-5D6E-409C-BE32-E72D297353CC}">
              <c16:uniqueId val="{00000000-3A7B-4205-AF82-C321ADB15310}"/>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74.3</c:v>
                </c:pt>
                <c:pt idx="1">
                  <c:v>72.260000000000005</c:v>
                </c:pt>
                <c:pt idx="2">
                  <c:v>71.84</c:v>
                </c:pt>
                <c:pt idx="3">
                  <c:v>73.36</c:v>
                </c:pt>
                <c:pt idx="4">
                  <c:v>72.599999999999994</c:v>
                </c:pt>
              </c:numCache>
            </c:numRef>
          </c:val>
          <c:smooth val="0"/>
          <c:extLst>
            <c:ext xmlns:c16="http://schemas.microsoft.com/office/drawing/2014/chart" uri="{C3380CC4-5D6E-409C-BE32-E72D297353CC}">
              <c16:uniqueId val="{00000001-3A7B-4205-AF82-C321ADB15310}"/>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525.57000000000005</c:v>
                </c:pt>
                <c:pt idx="1">
                  <c:v>561.49</c:v>
                </c:pt>
                <c:pt idx="2">
                  <c:v>465.36</c:v>
                </c:pt>
                <c:pt idx="3">
                  <c:v>549.34</c:v>
                </c:pt>
                <c:pt idx="4">
                  <c:v>534.6</c:v>
                </c:pt>
              </c:numCache>
            </c:numRef>
          </c:val>
          <c:extLst>
            <c:ext xmlns:c16="http://schemas.microsoft.com/office/drawing/2014/chart" uri="{C3380CC4-5D6E-409C-BE32-E72D297353CC}">
              <c16:uniqueId val="{00000000-ECF2-4B39-87C7-13C6BD7B42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221.81</c:v>
                </c:pt>
                <c:pt idx="1">
                  <c:v>230.02</c:v>
                </c:pt>
                <c:pt idx="2">
                  <c:v>228.47</c:v>
                </c:pt>
                <c:pt idx="3">
                  <c:v>224.88</c:v>
                </c:pt>
                <c:pt idx="4">
                  <c:v>228.64</c:v>
                </c:pt>
              </c:numCache>
            </c:numRef>
          </c:val>
          <c:smooth val="0"/>
          <c:extLst>
            <c:ext xmlns:c16="http://schemas.microsoft.com/office/drawing/2014/chart" uri="{C3380CC4-5D6E-409C-BE32-E72D297353CC}">
              <c16:uniqueId val="{00000001-ECF2-4B39-87C7-13C6BD7B42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J55" zoomScaleNormal="100" workbookViewId="0">
      <selection activeCell="BQ88" sqref="BQ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北海道　洞爺湖町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8235</v>
      </c>
      <c r="AM8" s="45"/>
      <c r="AN8" s="45"/>
      <c r="AO8" s="45"/>
      <c r="AP8" s="45"/>
      <c r="AQ8" s="45"/>
      <c r="AR8" s="45"/>
      <c r="AS8" s="45"/>
      <c r="AT8" s="46">
        <f>データ!T6</f>
        <v>180.87</v>
      </c>
      <c r="AU8" s="46"/>
      <c r="AV8" s="46"/>
      <c r="AW8" s="46"/>
      <c r="AX8" s="46"/>
      <c r="AY8" s="46"/>
      <c r="AZ8" s="46"/>
      <c r="BA8" s="46"/>
      <c r="BB8" s="46">
        <f>データ!U6</f>
        <v>45.53</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9.58</v>
      </c>
      <c r="Q10" s="46"/>
      <c r="R10" s="46"/>
      <c r="S10" s="46"/>
      <c r="T10" s="46"/>
      <c r="U10" s="46"/>
      <c r="V10" s="46"/>
      <c r="W10" s="46">
        <f>データ!Q6</f>
        <v>100</v>
      </c>
      <c r="X10" s="46"/>
      <c r="Y10" s="46"/>
      <c r="Z10" s="46"/>
      <c r="AA10" s="46"/>
      <c r="AB10" s="46"/>
      <c r="AC10" s="46"/>
      <c r="AD10" s="45">
        <f>データ!R6</f>
        <v>3250</v>
      </c>
      <c r="AE10" s="45"/>
      <c r="AF10" s="45"/>
      <c r="AG10" s="45"/>
      <c r="AH10" s="45"/>
      <c r="AI10" s="45"/>
      <c r="AJ10" s="45"/>
      <c r="AK10" s="2"/>
      <c r="AL10" s="45">
        <f>データ!V6</f>
        <v>784</v>
      </c>
      <c r="AM10" s="45"/>
      <c r="AN10" s="45"/>
      <c r="AO10" s="45"/>
      <c r="AP10" s="45"/>
      <c r="AQ10" s="45"/>
      <c r="AR10" s="45"/>
      <c r="AS10" s="45"/>
      <c r="AT10" s="46">
        <f>データ!W6</f>
        <v>0.57999999999999996</v>
      </c>
      <c r="AU10" s="46"/>
      <c r="AV10" s="46"/>
      <c r="AW10" s="46"/>
      <c r="AX10" s="46"/>
      <c r="AY10" s="46"/>
      <c r="AZ10" s="46"/>
      <c r="BA10" s="46"/>
      <c r="BB10" s="46">
        <f>データ!X6</f>
        <v>1351.72</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120</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【1,201.79】</v>
      </c>
      <c r="I86" s="12" t="str">
        <f>データ!CA6</f>
        <v>【75.31】</v>
      </c>
      <c r="J86" s="12" t="str">
        <f>データ!CL6</f>
        <v>【216.39】</v>
      </c>
      <c r="K86" s="12" t="str">
        <f>データ!CW6</f>
        <v>【42.57】</v>
      </c>
      <c r="L86" s="12" t="str">
        <f>データ!DH6</f>
        <v>【85.24】</v>
      </c>
      <c r="M86" s="12" t="s">
        <v>43</v>
      </c>
      <c r="N86" s="12" t="s">
        <v>43</v>
      </c>
      <c r="O86" s="12" t="str">
        <f>データ!EO6</f>
        <v>【0.15】</v>
      </c>
    </row>
  </sheetData>
  <sheetProtection algorithmName="SHA-512" hashValue="fluF2impUnEKwcwlDTH5RljyEtygg+Mbh0FI9MzYyULZxD85xMs9A/2ZmEYmZ4T8OXiA+Jkd3PziEpCtrDkjRg==" saltValue="WdH0+IH543YitWJwNKJc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15849</v>
      </c>
      <c r="D6" s="19">
        <f t="shared" si="3"/>
        <v>47</v>
      </c>
      <c r="E6" s="19">
        <f t="shared" si="3"/>
        <v>17</v>
      </c>
      <c r="F6" s="19">
        <f t="shared" si="3"/>
        <v>4</v>
      </c>
      <c r="G6" s="19">
        <f t="shared" si="3"/>
        <v>0</v>
      </c>
      <c r="H6" s="19" t="str">
        <f t="shared" si="3"/>
        <v>北海道　洞爺湖町</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9.58</v>
      </c>
      <c r="Q6" s="20">
        <f t="shared" si="3"/>
        <v>100</v>
      </c>
      <c r="R6" s="20">
        <f t="shared" si="3"/>
        <v>3250</v>
      </c>
      <c r="S6" s="20">
        <f t="shared" si="3"/>
        <v>8235</v>
      </c>
      <c r="T6" s="20">
        <f t="shared" si="3"/>
        <v>180.87</v>
      </c>
      <c r="U6" s="20">
        <f t="shared" si="3"/>
        <v>45.53</v>
      </c>
      <c r="V6" s="20">
        <f t="shared" si="3"/>
        <v>784</v>
      </c>
      <c r="W6" s="20">
        <f t="shared" si="3"/>
        <v>0.57999999999999996</v>
      </c>
      <c r="X6" s="20">
        <f t="shared" si="3"/>
        <v>1351.72</v>
      </c>
      <c r="Y6" s="21">
        <f>IF(Y7="",NA(),Y7)</f>
        <v>52.85</v>
      </c>
      <c r="Z6" s="21">
        <f t="shared" ref="Z6:AH6" si="4">IF(Z7="",NA(),Z7)</f>
        <v>50.38</v>
      </c>
      <c r="AA6" s="21">
        <f t="shared" si="4"/>
        <v>50.25</v>
      </c>
      <c r="AB6" s="21">
        <f t="shared" si="4"/>
        <v>46.2</v>
      </c>
      <c r="AC6" s="21">
        <f t="shared" si="4"/>
        <v>44.58</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1633.48</v>
      </c>
      <c r="BG6" s="21">
        <f t="shared" ref="BG6:BO6" si="7">IF(BG7="",NA(),BG7)</f>
        <v>1342.58</v>
      </c>
      <c r="BH6" s="21">
        <f t="shared" si="7"/>
        <v>882.22</v>
      </c>
      <c r="BI6" s="21">
        <f t="shared" si="7"/>
        <v>956.33</v>
      </c>
      <c r="BJ6" s="21">
        <f t="shared" si="7"/>
        <v>576.28</v>
      </c>
      <c r="BK6" s="21">
        <f t="shared" si="7"/>
        <v>1243.71</v>
      </c>
      <c r="BL6" s="21">
        <f t="shared" si="7"/>
        <v>1194.1500000000001</v>
      </c>
      <c r="BM6" s="21">
        <f t="shared" si="7"/>
        <v>1206.79</v>
      </c>
      <c r="BN6" s="21">
        <f t="shared" si="7"/>
        <v>1258.43</v>
      </c>
      <c r="BO6" s="21">
        <f t="shared" si="7"/>
        <v>1163.75</v>
      </c>
      <c r="BP6" s="20" t="str">
        <f>IF(BP7="","",IF(BP7="-","【-】","【"&amp;SUBSTITUTE(TEXT(BP7,"#,##0.00"),"-","△")&amp;"】"))</f>
        <v>【1,201.79】</v>
      </c>
      <c r="BQ6" s="21">
        <f>IF(BQ7="",NA(),BQ7)</f>
        <v>32.200000000000003</v>
      </c>
      <c r="BR6" s="21">
        <f t="shared" ref="BR6:BZ6" si="8">IF(BR7="",NA(),BR7)</f>
        <v>30.09</v>
      </c>
      <c r="BS6" s="21">
        <f t="shared" si="8"/>
        <v>35.64</v>
      </c>
      <c r="BT6" s="21">
        <f t="shared" si="8"/>
        <v>26.26</v>
      </c>
      <c r="BU6" s="21">
        <f t="shared" si="8"/>
        <v>31.9</v>
      </c>
      <c r="BV6" s="21">
        <f t="shared" si="8"/>
        <v>74.3</v>
      </c>
      <c r="BW6" s="21">
        <f t="shared" si="8"/>
        <v>72.260000000000005</v>
      </c>
      <c r="BX6" s="21">
        <f t="shared" si="8"/>
        <v>71.84</v>
      </c>
      <c r="BY6" s="21">
        <f t="shared" si="8"/>
        <v>73.36</v>
      </c>
      <c r="BZ6" s="21">
        <f t="shared" si="8"/>
        <v>72.599999999999994</v>
      </c>
      <c r="CA6" s="20" t="str">
        <f>IF(CA7="","",IF(CA7="-","【-】","【"&amp;SUBSTITUTE(TEXT(CA7,"#,##0.00"),"-","△")&amp;"】"))</f>
        <v>【75.31】</v>
      </c>
      <c r="CB6" s="21">
        <f>IF(CB7="",NA(),CB7)</f>
        <v>525.57000000000005</v>
      </c>
      <c r="CC6" s="21">
        <f t="shared" ref="CC6:CK6" si="9">IF(CC7="",NA(),CC7)</f>
        <v>561.49</v>
      </c>
      <c r="CD6" s="21">
        <f t="shared" si="9"/>
        <v>465.36</v>
      </c>
      <c r="CE6" s="21">
        <f t="shared" si="9"/>
        <v>549.34</v>
      </c>
      <c r="CF6" s="21">
        <f t="shared" si="9"/>
        <v>534.6</v>
      </c>
      <c r="CG6" s="21">
        <f t="shared" si="9"/>
        <v>221.81</v>
      </c>
      <c r="CH6" s="21">
        <f t="shared" si="9"/>
        <v>230.02</v>
      </c>
      <c r="CI6" s="21">
        <f t="shared" si="9"/>
        <v>228.47</v>
      </c>
      <c r="CJ6" s="21">
        <f t="shared" si="9"/>
        <v>224.88</v>
      </c>
      <c r="CK6" s="21">
        <f t="shared" si="9"/>
        <v>228.64</v>
      </c>
      <c r="CL6" s="20" t="str">
        <f>IF(CL7="","",IF(CL7="-","【-】","【"&amp;SUBSTITUTE(TEXT(CL7,"#,##0.00"),"-","△")&amp;"】"))</f>
        <v>【216.39】</v>
      </c>
      <c r="CM6" s="21">
        <f>IF(CM7="",NA(),CM7)</f>
        <v>56.99</v>
      </c>
      <c r="CN6" s="21">
        <f t="shared" ref="CN6:CV6" si="10">IF(CN7="",NA(),CN7)</f>
        <v>62.15</v>
      </c>
      <c r="CO6" s="21">
        <f t="shared" si="10"/>
        <v>64.52</v>
      </c>
      <c r="CP6" s="21">
        <f t="shared" si="10"/>
        <v>63.01</v>
      </c>
      <c r="CQ6" s="21">
        <f t="shared" si="10"/>
        <v>60</v>
      </c>
      <c r="CR6" s="21">
        <f t="shared" si="10"/>
        <v>43.36</v>
      </c>
      <c r="CS6" s="21">
        <f t="shared" si="10"/>
        <v>42.56</v>
      </c>
      <c r="CT6" s="21">
        <f t="shared" si="10"/>
        <v>42.47</v>
      </c>
      <c r="CU6" s="21">
        <f t="shared" si="10"/>
        <v>42.4</v>
      </c>
      <c r="CV6" s="21">
        <f t="shared" si="10"/>
        <v>42.28</v>
      </c>
      <c r="CW6" s="20" t="str">
        <f>IF(CW7="","",IF(CW7="-","【-】","【"&amp;SUBSTITUTE(TEXT(CW7,"#,##0.00"),"-","△")&amp;"】"))</f>
        <v>【42.57】</v>
      </c>
      <c r="CX6" s="21">
        <f>IF(CX7="",NA(),CX7)</f>
        <v>86.02</v>
      </c>
      <c r="CY6" s="21">
        <f t="shared" ref="CY6:DG6" si="11">IF(CY7="",NA(),CY7)</f>
        <v>86</v>
      </c>
      <c r="CZ6" s="21">
        <f t="shared" si="11"/>
        <v>86.16</v>
      </c>
      <c r="DA6" s="21">
        <f t="shared" si="11"/>
        <v>86.3</v>
      </c>
      <c r="DB6" s="21">
        <f t="shared" si="11"/>
        <v>86.35</v>
      </c>
      <c r="DC6" s="21">
        <f t="shared" si="11"/>
        <v>83.06</v>
      </c>
      <c r="DD6" s="21">
        <f t="shared" si="11"/>
        <v>83.32</v>
      </c>
      <c r="DE6" s="21">
        <f t="shared" si="11"/>
        <v>83.75</v>
      </c>
      <c r="DF6" s="21">
        <f t="shared" si="11"/>
        <v>84.19</v>
      </c>
      <c r="DG6" s="21">
        <f t="shared" si="11"/>
        <v>84.34</v>
      </c>
      <c r="DH6" s="20" t="str">
        <f>IF(DH7="","",IF(DH7="-","【-】","【"&amp;SUBSTITUTE(TEXT(DH7,"#,##0.00"),"-","△")&amp;"】"))</f>
        <v>【85.24】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0.09</v>
      </c>
      <c r="EK6" s="21">
        <f t="shared" si="14"/>
        <v>0.13</v>
      </c>
      <c r="EL6" s="21">
        <f t="shared" si="14"/>
        <v>0.36</v>
      </c>
      <c r="EM6" s="21">
        <f t="shared" si="14"/>
        <v>0.39</v>
      </c>
      <c r="EN6" s="21">
        <f t="shared" si="14"/>
        <v>0.1</v>
      </c>
      <c r="EO6" s="20" t="str">
        <f>IF(EO7="","",IF(EO7="-","【-】","【"&amp;SUBSTITUTE(TEXT(EO7,"#,##0.00"),"-","△")&amp;"】"))</f>
        <v>【0.15】</v>
      </c>
    </row>
    <row r="7" spans="1:145" s="22" customFormat="1" x14ac:dyDescent="0.15">
      <c r="A7" s="14"/>
      <c r="B7" s="23">
        <v>2021</v>
      </c>
      <c r="C7" s="23">
        <v>15849</v>
      </c>
      <c r="D7" s="23">
        <v>47</v>
      </c>
      <c r="E7" s="23">
        <v>17</v>
      </c>
      <c r="F7" s="23">
        <v>4</v>
      </c>
      <c r="G7" s="23">
        <v>0</v>
      </c>
      <c r="H7" s="23" t="s">
        <v>98</v>
      </c>
      <c r="I7" s="23" t="s">
        <v>99</v>
      </c>
      <c r="J7" s="23" t="s">
        <v>100</v>
      </c>
      <c r="K7" s="23" t="s">
        <v>101</v>
      </c>
      <c r="L7" s="23" t="s">
        <v>102</v>
      </c>
      <c r="M7" s="23" t="s">
        <v>103</v>
      </c>
      <c r="N7" s="24" t="s">
        <v>104</v>
      </c>
      <c r="O7" s="24" t="s">
        <v>105</v>
      </c>
      <c r="P7" s="24">
        <v>9.58</v>
      </c>
      <c r="Q7" s="24">
        <v>100</v>
      </c>
      <c r="R7" s="24">
        <v>3250</v>
      </c>
      <c r="S7" s="24">
        <v>8235</v>
      </c>
      <c r="T7" s="24">
        <v>180.87</v>
      </c>
      <c r="U7" s="24">
        <v>45.53</v>
      </c>
      <c r="V7" s="24">
        <v>784</v>
      </c>
      <c r="W7" s="24">
        <v>0.57999999999999996</v>
      </c>
      <c r="X7" s="24">
        <v>1351.72</v>
      </c>
      <c r="Y7" s="24">
        <v>52.85</v>
      </c>
      <c r="Z7" s="24">
        <v>50.38</v>
      </c>
      <c r="AA7" s="24">
        <v>50.25</v>
      </c>
      <c r="AB7" s="24">
        <v>46.2</v>
      </c>
      <c r="AC7" s="24">
        <v>44.58</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1633.48</v>
      </c>
      <c r="BG7" s="24">
        <v>1342.58</v>
      </c>
      <c r="BH7" s="24">
        <v>882.22</v>
      </c>
      <c r="BI7" s="24">
        <v>956.33</v>
      </c>
      <c r="BJ7" s="24">
        <v>576.28</v>
      </c>
      <c r="BK7" s="24">
        <v>1243.71</v>
      </c>
      <c r="BL7" s="24">
        <v>1194.1500000000001</v>
      </c>
      <c r="BM7" s="24">
        <v>1206.79</v>
      </c>
      <c r="BN7" s="24">
        <v>1258.43</v>
      </c>
      <c r="BO7" s="24">
        <v>1163.75</v>
      </c>
      <c r="BP7" s="24">
        <v>1201.79</v>
      </c>
      <c r="BQ7" s="24">
        <v>32.200000000000003</v>
      </c>
      <c r="BR7" s="24">
        <v>30.09</v>
      </c>
      <c r="BS7" s="24">
        <v>35.64</v>
      </c>
      <c r="BT7" s="24">
        <v>26.26</v>
      </c>
      <c r="BU7" s="24">
        <v>31.9</v>
      </c>
      <c r="BV7" s="24">
        <v>74.3</v>
      </c>
      <c r="BW7" s="24">
        <v>72.260000000000005</v>
      </c>
      <c r="BX7" s="24">
        <v>71.84</v>
      </c>
      <c r="BY7" s="24">
        <v>73.36</v>
      </c>
      <c r="BZ7" s="24">
        <v>72.599999999999994</v>
      </c>
      <c r="CA7" s="24">
        <v>75.31</v>
      </c>
      <c r="CB7" s="24">
        <v>525.57000000000005</v>
      </c>
      <c r="CC7" s="24">
        <v>561.49</v>
      </c>
      <c r="CD7" s="24">
        <v>465.36</v>
      </c>
      <c r="CE7" s="24">
        <v>549.34</v>
      </c>
      <c r="CF7" s="24">
        <v>534.6</v>
      </c>
      <c r="CG7" s="24">
        <v>221.81</v>
      </c>
      <c r="CH7" s="24">
        <v>230.02</v>
      </c>
      <c r="CI7" s="24">
        <v>228.47</v>
      </c>
      <c r="CJ7" s="24">
        <v>224.88</v>
      </c>
      <c r="CK7" s="24">
        <v>228.64</v>
      </c>
      <c r="CL7" s="24">
        <v>216.39</v>
      </c>
      <c r="CM7" s="24">
        <v>56.99</v>
      </c>
      <c r="CN7" s="24">
        <v>62.15</v>
      </c>
      <c r="CO7" s="24">
        <v>64.52</v>
      </c>
      <c r="CP7" s="24">
        <v>63.01</v>
      </c>
      <c r="CQ7" s="24">
        <v>60</v>
      </c>
      <c r="CR7" s="24">
        <v>43.36</v>
      </c>
      <c r="CS7" s="24">
        <v>42.56</v>
      </c>
      <c r="CT7" s="24">
        <v>42.47</v>
      </c>
      <c r="CU7" s="24">
        <v>42.4</v>
      </c>
      <c r="CV7" s="24">
        <v>42.28</v>
      </c>
      <c r="CW7" s="24">
        <v>42.57</v>
      </c>
      <c r="CX7" s="24">
        <v>86.02</v>
      </c>
      <c r="CY7" s="24">
        <v>86</v>
      </c>
      <c r="CZ7" s="24">
        <v>86.16</v>
      </c>
      <c r="DA7" s="24">
        <v>86.3</v>
      </c>
      <c r="DB7" s="24">
        <v>86.35</v>
      </c>
      <c r="DC7" s="24">
        <v>83.06</v>
      </c>
      <c r="DD7" s="24">
        <v>83.32</v>
      </c>
      <c r="DE7" s="24">
        <v>83.75</v>
      </c>
      <c r="DF7" s="24">
        <v>84.19</v>
      </c>
      <c r="DG7" s="24">
        <v>84.34</v>
      </c>
      <c r="DH7" s="24">
        <v>85.24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0.09</v>
      </c>
      <c r="EK7" s="24">
        <v>0.13</v>
      </c>
      <c r="EL7" s="24">
        <v>0.36</v>
      </c>
      <c r="EM7" s="24">
        <v>0.39</v>
      </c>
      <c r="EN7" s="24">
        <v>0.1</v>
      </c>
      <c r="EO7" s="24">
        <v>0.15</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DATEVALUE($B7+12-B11&amp;"/1/"&amp;B12)</f>
        <v>47119</v>
      </c>
      <c r="C10" s="27">
        <f>DATEVALUE($B7+12-C11&amp;"/1/"&amp;C12)</f>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114</v>
      </c>
      <c r="D13" t="s">
        <v>115</v>
      </c>
      <c r="E13" t="s">
        <v>116</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PC2022_029</cp:lastModifiedBy>
  <dcterms:created xsi:type="dcterms:W3CDTF">2023-01-12T23:55:33Z</dcterms:created>
  <dcterms:modified xsi:type="dcterms:W3CDTF">2023-01-17T06:03:41Z</dcterms:modified>
  <cp:category/>
</cp:coreProperties>
</file>